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Esik juurdeehitus" sheetId="1" r:id="rId1"/>
    <sheet name="Magamistuba juurdeehitu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C59" i="2"/>
  <c r="C58" i="2"/>
  <c r="C55" i="2"/>
  <c r="E55" i="2" s="1"/>
  <c r="C54" i="2"/>
  <c r="E54" i="2" s="1"/>
  <c r="E41" i="2"/>
  <c r="C40" i="2"/>
  <c r="C38" i="2"/>
  <c r="C39" i="2" s="1"/>
  <c r="C37" i="2"/>
  <c r="C35" i="2"/>
  <c r="C32" i="2"/>
  <c r="C25" i="2"/>
  <c r="C24" i="2"/>
  <c r="C30" i="1"/>
  <c r="C22" i="2"/>
  <c r="C23" i="2" s="1"/>
  <c r="C20" i="2"/>
  <c r="C21" i="2" s="1"/>
  <c r="C15" i="2"/>
  <c r="C14" i="2"/>
  <c r="C11" i="2"/>
  <c r="C10" i="2"/>
  <c r="C9" i="2"/>
  <c r="E9" i="2" s="1"/>
  <c r="I71" i="1"/>
  <c r="C33" i="2"/>
  <c r="C26" i="2"/>
  <c r="C65" i="1"/>
  <c r="E62" i="1"/>
  <c r="C62" i="1"/>
  <c r="E61" i="1"/>
  <c r="C61" i="1"/>
  <c r="C46" i="1"/>
  <c r="C44" i="1"/>
  <c r="C42" i="1"/>
  <c r="C41" i="1"/>
  <c r="C34" i="1"/>
  <c r="C33" i="1"/>
  <c r="C31" i="1"/>
  <c r="C29" i="1"/>
  <c r="C28" i="1"/>
  <c r="C9" i="1"/>
  <c r="E9" i="1" s="1"/>
  <c r="C15" i="1"/>
  <c r="C14" i="1"/>
  <c r="C11" i="1"/>
  <c r="C10" i="1"/>
</calcChain>
</file>

<file path=xl/sharedStrings.xml><?xml version="1.0" encoding="utf-8"?>
<sst xmlns="http://schemas.openxmlformats.org/spreadsheetml/2006/main" count="241" uniqueCount="86">
  <si>
    <t>Esik</t>
  </si>
  <si>
    <t>Kaevetööd</t>
  </si>
  <si>
    <t>Tagasitäite liiv</t>
  </si>
  <si>
    <t>Tuuletõkkeplaat</t>
  </si>
  <si>
    <t>OSB plaat 12mm</t>
  </si>
  <si>
    <t>Kipsplaat 13mm</t>
  </si>
  <si>
    <t>Vundament ja põrand</t>
  </si>
  <si>
    <t>Seinad</t>
  </si>
  <si>
    <t>Lagi/katus</t>
  </si>
  <si>
    <t>Kipsplaat</t>
  </si>
  <si>
    <t>aurutõke</t>
  </si>
  <si>
    <t>Katuse aluskate</t>
  </si>
  <si>
    <t>Seinakontakt</t>
  </si>
  <si>
    <t>Aken</t>
  </si>
  <si>
    <t>Välisuks</t>
  </si>
  <si>
    <t>siseuks</t>
  </si>
  <si>
    <t>Fassaad</t>
  </si>
  <si>
    <t>m2</t>
  </si>
  <si>
    <t>m3</t>
  </si>
  <si>
    <t>Ühik 1</t>
  </si>
  <si>
    <t>Killustikalus 16-32</t>
  </si>
  <si>
    <t>Ühik 2</t>
  </si>
  <si>
    <t>Märkus</t>
  </si>
  <si>
    <t>t</t>
  </si>
  <si>
    <t>vundamendi betoontaldmik 200x400</t>
  </si>
  <si>
    <t>Trepp</t>
  </si>
  <si>
    <t>tk</t>
  </si>
  <si>
    <t>Fibo blokid, 200mm</t>
  </si>
  <si>
    <t>EPS plaadid, 150mm</t>
  </si>
  <si>
    <t>FIBO blokid, 4 rida, 200mm</t>
  </si>
  <si>
    <t>EPS plaadid, 50mm</t>
  </si>
  <si>
    <t>Abimaterjalid</t>
  </si>
  <si>
    <t>Puit, pruss immutatud 50x150</t>
  </si>
  <si>
    <t>Puit, terrassilaud 28x120</t>
  </si>
  <si>
    <t>jm</t>
  </si>
  <si>
    <t>kompl</t>
  </si>
  <si>
    <t>Ühikhind</t>
  </si>
  <si>
    <t>Hind kokku</t>
  </si>
  <si>
    <t>Ehitus</t>
  </si>
  <si>
    <t>Puit, pruss 195x45</t>
  </si>
  <si>
    <t>Puit, pruss 45x45</t>
  </si>
  <si>
    <t>Soojustus mineraalvill 200+50</t>
  </si>
  <si>
    <t>Aurutõke</t>
  </si>
  <si>
    <t>olemasolev ümber tõsta</t>
  </si>
  <si>
    <t>omanik ostab</t>
  </si>
  <si>
    <t>Lammutus</t>
  </si>
  <si>
    <t>Fassaadi krohvplaadi eemaldus</t>
  </si>
  <si>
    <t>Trepi lammutus</t>
  </si>
  <si>
    <t>roovitus 28x95, samm 300</t>
  </si>
  <si>
    <t>Puit, 45x145</t>
  </si>
  <si>
    <t>roovitus 28x95, samm 100</t>
  </si>
  <si>
    <t xml:space="preserve">Räästlaudis </t>
  </si>
  <si>
    <t>Varikatus ca 1,2x1,4m</t>
  </si>
  <si>
    <t>Puit, UYKH 18x120 horistontaal</t>
  </si>
  <si>
    <t>Puit, UYKV 18x148 vert</t>
  </si>
  <si>
    <t>Puit karniis LKAR 43x90</t>
  </si>
  <si>
    <t>Piirdeliist LRVL 21x120</t>
  </si>
  <si>
    <t>Nurga liist SH 18x120</t>
  </si>
  <si>
    <t>soklipruss trapets</t>
  </si>
  <si>
    <t>Elekter</t>
  </si>
  <si>
    <t>kogused täpsustada ehituse ajal</t>
  </si>
  <si>
    <t>1 olemasolev ümber tõsta, 1 omanik ostab</t>
  </si>
  <si>
    <t>Kaabeldus ja ühendus kilbis</t>
  </si>
  <si>
    <t>Hind kokku:</t>
  </si>
  <si>
    <t>Valtsplekk ja kokkuviimine olemasoleva katusega</t>
  </si>
  <si>
    <t>Vihmaveesüsteem</t>
  </si>
  <si>
    <t>Magamistuba</t>
  </si>
  <si>
    <t>Niiskuskindel vineerplaat</t>
  </si>
  <si>
    <t>Rullbituumen</t>
  </si>
  <si>
    <t>Kaldega roovitus immutatud 45-95x45</t>
  </si>
  <si>
    <t>Kaldega roovitus 45-95x45</t>
  </si>
  <si>
    <t>Terrassilaud</t>
  </si>
  <si>
    <t>Räästalaudis</t>
  </si>
  <si>
    <t>Sokliplaat hall</t>
  </si>
  <si>
    <t>Karniisiplekk/aknaplekk</t>
  </si>
  <si>
    <t>Sokliplekk</t>
  </si>
  <si>
    <t>Karniisi/aknaplekk</t>
  </si>
  <si>
    <t>Taldmiku killustikalus 16-32</t>
  </si>
  <si>
    <t>Betoonpõrand küttetorudega, 80mm, lihvimine</t>
  </si>
  <si>
    <t>Laevalgusti pesa</t>
  </si>
  <si>
    <t>Välisvalgusti pesa</t>
  </si>
  <si>
    <t>ol.ol rõdu lammutus</t>
  </si>
  <si>
    <t xml:space="preserve">Puit, 45x195+45; </t>
  </si>
  <si>
    <t>Mineraalvill 250mm</t>
  </si>
  <si>
    <t>Rõdupiire, H=1,0m, hööveldatud puidust</t>
  </si>
  <si>
    <t>Laevalgusti pesad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</si>
</sst>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A31" workbookViewId="0">
      <selection activeCell="B58" sqref="B58"/>
    </sheetView>
  </sheetViews>
  <sheetFormatPr defaultRowHeight="15" x14ac:dyDescent="0.25"/>
  <cols>
    <col min="1" max="1" width="3" customWidth="1"/>
    <col min="2" max="2" width="33.85546875" customWidth="1"/>
    <col min="7" max="7" width="25.28515625" customWidth="1"/>
    <col min="8" max="8" width="10.42578125" customWidth="1"/>
    <col min="9" max="9" width="12" customWidth="1"/>
  </cols>
  <sheetData>
    <row r="1" spans="1:9" ht="15.75" x14ac:dyDescent="0.25">
      <c r="A1" s="1" t="s">
        <v>0</v>
      </c>
    </row>
    <row r="2" spans="1:9" ht="30" customHeight="1" x14ac:dyDescent="0.25">
      <c r="C2" s="3" t="s">
        <v>19</v>
      </c>
      <c r="D2" s="3"/>
      <c r="E2" s="3" t="s">
        <v>21</v>
      </c>
      <c r="F2" s="3"/>
      <c r="G2" t="s">
        <v>22</v>
      </c>
      <c r="H2" s="4" t="s">
        <v>36</v>
      </c>
      <c r="I2" s="4" t="s">
        <v>37</v>
      </c>
    </row>
    <row r="3" spans="1:9" x14ac:dyDescent="0.25">
      <c r="A3" t="s">
        <v>45</v>
      </c>
      <c r="C3" s="2"/>
      <c r="D3" s="2"/>
      <c r="E3" s="2"/>
      <c r="F3" s="2"/>
      <c r="H3" s="4"/>
      <c r="I3" s="4"/>
    </row>
    <row r="4" spans="1:9" x14ac:dyDescent="0.25">
      <c r="B4" t="s">
        <v>46</v>
      </c>
      <c r="C4">
        <v>12</v>
      </c>
      <c r="D4" t="s">
        <v>17</v>
      </c>
      <c r="E4" s="2"/>
      <c r="F4" s="2"/>
      <c r="H4" s="4"/>
      <c r="I4" s="4"/>
    </row>
    <row r="5" spans="1:9" x14ac:dyDescent="0.25">
      <c r="B5" t="s">
        <v>47</v>
      </c>
      <c r="C5">
        <v>1</v>
      </c>
      <c r="D5" t="s">
        <v>35</v>
      </c>
      <c r="E5" s="2"/>
      <c r="F5" s="2"/>
      <c r="H5" s="4"/>
      <c r="I5" s="4"/>
    </row>
    <row r="6" spans="1:9" x14ac:dyDescent="0.25">
      <c r="C6" s="2"/>
      <c r="D6" s="2"/>
      <c r="E6" s="2"/>
      <c r="F6" s="2"/>
      <c r="H6" s="4"/>
      <c r="I6" s="4"/>
    </row>
    <row r="7" spans="1:9" x14ac:dyDescent="0.25">
      <c r="A7" t="s">
        <v>6</v>
      </c>
    </row>
    <row r="8" spans="1:9" x14ac:dyDescent="0.25">
      <c r="B8" t="s">
        <v>1</v>
      </c>
    </row>
    <row r="9" spans="1:9" x14ac:dyDescent="0.25">
      <c r="B9" t="s">
        <v>77</v>
      </c>
      <c r="C9">
        <f>9*0.5*0.1</f>
        <v>0.45</v>
      </c>
      <c r="D9" t="s">
        <v>18</v>
      </c>
      <c r="E9">
        <f>C9*2</f>
        <v>0.9</v>
      </c>
      <c r="F9" t="s">
        <v>23</v>
      </c>
    </row>
    <row r="10" spans="1:9" x14ac:dyDescent="0.25">
      <c r="B10" t="s">
        <v>24</v>
      </c>
      <c r="C10">
        <f>9*0.2*0.4</f>
        <v>0.72000000000000008</v>
      </c>
      <c r="D10" t="s">
        <v>18</v>
      </c>
    </row>
    <row r="11" spans="1:9" x14ac:dyDescent="0.25">
      <c r="B11" t="s">
        <v>29</v>
      </c>
      <c r="C11">
        <f>9/0.5*4</f>
        <v>72</v>
      </c>
      <c r="D11" t="s">
        <v>26</v>
      </c>
    </row>
    <row r="12" spans="1:9" x14ac:dyDescent="0.25">
      <c r="B12" t="s">
        <v>2</v>
      </c>
    </row>
    <row r="13" spans="1:9" x14ac:dyDescent="0.25">
      <c r="B13" t="s">
        <v>28</v>
      </c>
      <c r="C13">
        <v>7.5</v>
      </c>
      <c r="D13" t="s">
        <v>17</v>
      </c>
    </row>
    <row r="14" spans="1:9" x14ac:dyDescent="0.25">
      <c r="B14" t="s">
        <v>30</v>
      </c>
      <c r="C14">
        <f>9*0.8*3</f>
        <v>21.6</v>
      </c>
      <c r="D14" t="s">
        <v>17</v>
      </c>
    </row>
    <row r="15" spans="1:9" ht="30" x14ac:dyDescent="0.25">
      <c r="B15" s="4" t="s">
        <v>78</v>
      </c>
      <c r="C15">
        <f>7.3*0.08</f>
        <v>0.58399999999999996</v>
      </c>
      <c r="D15" t="s">
        <v>18</v>
      </c>
    </row>
    <row r="16" spans="1:9" x14ac:dyDescent="0.25">
      <c r="B16" t="s">
        <v>73</v>
      </c>
      <c r="C16">
        <v>9</v>
      </c>
      <c r="D16" t="s">
        <v>17</v>
      </c>
    </row>
    <row r="17" spans="1:4" x14ac:dyDescent="0.25">
      <c r="B17" t="s">
        <v>31</v>
      </c>
      <c r="C17">
        <v>1</v>
      </c>
      <c r="D17" t="s">
        <v>35</v>
      </c>
    </row>
    <row r="18" spans="1:4" x14ac:dyDescent="0.25">
      <c r="B18" t="s">
        <v>38</v>
      </c>
      <c r="C18">
        <v>1</v>
      </c>
      <c r="D18" t="s">
        <v>35</v>
      </c>
    </row>
    <row r="20" spans="1:4" x14ac:dyDescent="0.25">
      <c r="A20" t="s">
        <v>25</v>
      </c>
    </row>
    <row r="21" spans="1:4" x14ac:dyDescent="0.25">
      <c r="B21" t="s">
        <v>27</v>
      </c>
      <c r="C21">
        <v>14</v>
      </c>
      <c r="D21" t="s">
        <v>26</v>
      </c>
    </row>
    <row r="22" spans="1:4" x14ac:dyDescent="0.25">
      <c r="B22" t="s">
        <v>32</v>
      </c>
      <c r="C22">
        <v>7.2</v>
      </c>
      <c r="D22" t="s">
        <v>34</v>
      </c>
    </row>
    <row r="23" spans="1:4" x14ac:dyDescent="0.25">
      <c r="B23" t="s">
        <v>33</v>
      </c>
      <c r="C23">
        <v>30</v>
      </c>
      <c r="D23" t="s">
        <v>34</v>
      </c>
    </row>
    <row r="24" spans="1:4" x14ac:dyDescent="0.25">
      <c r="B24" t="s">
        <v>31</v>
      </c>
      <c r="C24">
        <v>1</v>
      </c>
      <c r="D24" t="s">
        <v>35</v>
      </c>
    </row>
    <row r="25" spans="1:4" x14ac:dyDescent="0.25">
      <c r="B25" t="s">
        <v>38</v>
      </c>
      <c r="C25">
        <v>1</v>
      </c>
      <c r="D25" t="s">
        <v>35</v>
      </c>
    </row>
    <row r="27" spans="1:4" x14ac:dyDescent="0.25">
      <c r="A27" t="s">
        <v>7</v>
      </c>
    </row>
    <row r="28" spans="1:4" x14ac:dyDescent="0.25">
      <c r="B28" t="s">
        <v>39</v>
      </c>
      <c r="C28">
        <f>9+9+2.8*14+1.1*5</f>
        <v>62.699999999999996</v>
      </c>
      <c r="D28" t="s">
        <v>34</v>
      </c>
    </row>
    <row r="29" spans="1:4" x14ac:dyDescent="0.25">
      <c r="B29" t="s">
        <v>40</v>
      </c>
      <c r="C29">
        <f>C28</f>
        <v>62.699999999999996</v>
      </c>
      <c r="D29" t="s">
        <v>34</v>
      </c>
    </row>
    <row r="30" spans="1:4" x14ac:dyDescent="0.25">
      <c r="B30" t="s">
        <v>3</v>
      </c>
      <c r="C30">
        <f>9*2.9</f>
        <v>26.099999999999998</v>
      </c>
      <c r="D30" t="s">
        <v>17</v>
      </c>
    </row>
    <row r="31" spans="1:4" x14ac:dyDescent="0.25">
      <c r="B31" t="s">
        <v>41</v>
      </c>
      <c r="C31">
        <f>C30-1.1*1.1*2-1.1*2</f>
        <v>21.479999999999997</v>
      </c>
      <c r="D31" t="s">
        <v>17</v>
      </c>
    </row>
    <row r="32" spans="1:4" x14ac:dyDescent="0.25">
      <c r="B32" t="s">
        <v>42</v>
      </c>
      <c r="C32">
        <v>30</v>
      </c>
      <c r="D32" t="s">
        <v>17</v>
      </c>
    </row>
    <row r="33" spans="1:7" x14ac:dyDescent="0.25">
      <c r="B33" t="s">
        <v>4</v>
      </c>
      <c r="C33">
        <f>8*2.9</f>
        <v>23.2</v>
      </c>
      <c r="D33" t="s">
        <v>17</v>
      </c>
    </row>
    <row r="34" spans="1:7" x14ac:dyDescent="0.25">
      <c r="B34" t="s">
        <v>5</v>
      </c>
      <c r="C34">
        <f>C33</f>
        <v>23.2</v>
      </c>
      <c r="D34" t="s">
        <v>17</v>
      </c>
    </row>
    <row r="35" spans="1:7" ht="30" x14ac:dyDescent="0.25">
      <c r="B35" t="s">
        <v>13</v>
      </c>
      <c r="C35">
        <v>2</v>
      </c>
      <c r="D35" t="s">
        <v>26</v>
      </c>
      <c r="G35" s="4" t="s">
        <v>61</v>
      </c>
    </row>
    <row r="36" spans="1:7" x14ac:dyDescent="0.25">
      <c r="B36" t="s">
        <v>14</v>
      </c>
      <c r="C36">
        <v>1</v>
      </c>
      <c r="D36" t="s">
        <v>26</v>
      </c>
      <c r="G36" t="s">
        <v>43</v>
      </c>
    </row>
    <row r="37" spans="1:7" x14ac:dyDescent="0.25">
      <c r="B37" t="s">
        <v>15</v>
      </c>
      <c r="C37">
        <v>1</v>
      </c>
      <c r="D37" t="s">
        <v>26</v>
      </c>
      <c r="G37" t="s">
        <v>44</v>
      </c>
    </row>
    <row r="38" spans="1:7" x14ac:dyDescent="0.25">
      <c r="B38" t="s">
        <v>38</v>
      </c>
      <c r="C38">
        <v>1</v>
      </c>
      <c r="D38" t="s">
        <v>35</v>
      </c>
    </row>
    <row r="40" spans="1:7" x14ac:dyDescent="0.25">
      <c r="A40" t="s">
        <v>8</v>
      </c>
    </row>
    <row r="41" spans="1:7" x14ac:dyDescent="0.25">
      <c r="B41" t="s">
        <v>9</v>
      </c>
      <c r="C41">
        <f>7.6</f>
        <v>7.6</v>
      </c>
      <c r="D41" t="s">
        <v>17</v>
      </c>
    </row>
    <row r="42" spans="1:7" x14ac:dyDescent="0.25">
      <c r="B42" t="s">
        <v>48</v>
      </c>
      <c r="C42">
        <f>C41*3</f>
        <v>22.799999999999997</v>
      </c>
      <c r="D42" t="s">
        <v>34</v>
      </c>
    </row>
    <row r="43" spans="1:7" x14ac:dyDescent="0.25">
      <c r="B43" t="s">
        <v>10</v>
      </c>
      <c r="C43">
        <v>8</v>
      </c>
      <c r="D43" t="s">
        <v>17</v>
      </c>
    </row>
    <row r="44" spans="1:7" x14ac:dyDescent="0.25">
      <c r="B44" t="s">
        <v>49</v>
      </c>
      <c r="C44">
        <f>(3.8+2.3*9)*3</f>
        <v>73.5</v>
      </c>
      <c r="D44" t="s">
        <v>34</v>
      </c>
    </row>
    <row r="45" spans="1:7" x14ac:dyDescent="0.25">
      <c r="B45" t="s">
        <v>11</v>
      </c>
      <c r="C45">
        <v>14</v>
      </c>
      <c r="D45" t="s">
        <v>17</v>
      </c>
    </row>
    <row r="46" spans="1:7" x14ac:dyDescent="0.25">
      <c r="B46" t="s">
        <v>50</v>
      </c>
      <c r="C46">
        <f>C45*10</f>
        <v>140</v>
      </c>
      <c r="D46" t="s">
        <v>34</v>
      </c>
    </row>
    <row r="47" spans="1:7" x14ac:dyDescent="0.25">
      <c r="B47" t="s">
        <v>51</v>
      </c>
    </row>
    <row r="48" spans="1:7" ht="30" x14ac:dyDescent="0.25">
      <c r="B48" s="4" t="s">
        <v>64</v>
      </c>
      <c r="C48">
        <v>15</v>
      </c>
      <c r="D48" t="s">
        <v>17</v>
      </c>
    </row>
    <row r="49" spans="1:6" x14ac:dyDescent="0.25">
      <c r="B49" t="s">
        <v>65</v>
      </c>
      <c r="C49">
        <v>9.5</v>
      </c>
      <c r="D49" t="s">
        <v>34</v>
      </c>
    </row>
    <row r="50" spans="1:6" x14ac:dyDescent="0.25">
      <c r="B50" t="s">
        <v>52</v>
      </c>
      <c r="C50">
        <v>1</v>
      </c>
      <c r="D50" t="s">
        <v>26</v>
      </c>
    </row>
    <row r="51" spans="1:6" x14ac:dyDescent="0.25">
      <c r="B51" t="s">
        <v>38</v>
      </c>
      <c r="C51">
        <v>1</v>
      </c>
      <c r="D51" t="s">
        <v>35</v>
      </c>
    </row>
    <row r="53" spans="1:6" x14ac:dyDescent="0.25">
      <c r="A53" t="s">
        <v>59</v>
      </c>
    </row>
    <row r="54" spans="1:6" x14ac:dyDescent="0.25">
      <c r="B54" t="s">
        <v>79</v>
      </c>
      <c r="C54">
        <v>2</v>
      </c>
      <c r="D54" t="s">
        <v>26</v>
      </c>
    </row>
    <row r="55" spans="1:6" x14ac:dyDescent="0.25">
      <c r="B55" t="s">
        <v>80</v>
      </c>
      <c r="C55">
        <v>3</v>
      </c>
      <c r="D55" t="s">
        <v>26</v>
      </c>
    </row>
    <row r="56" spans="1:6" x14ac:dyDescent="0.25">
      <c r="B56" t="s">
        <v>12</v>
      </c>
      <c r="C56">
        <v>2</v>
      </c>
      <c r="D56" t="s">
        <v>26</v>
      </c>
    </row>
    <row r="57" spans="1:6" x14ac:dyDescent="0.25">
      <c r="B57" t="s">
        <v>62</v>
      </c>
      <c r="C57">
        <v>1</v>
      </c>
      <c r="D57" t="s">
        <v>35</v>
      </c>
    </row>
    <row r="58" spans="1:6" x14ac:dyDescent="0.25">
      <c r="B58" t="s">
        <v>38</v>
      </c>
      <c r="C58">
        <v>1</v>
      </c>
      <c r="D58" t="s">
        <v>35</v>
      </c>
    </row>
    <row r="60" spans="1:6" x14ac:dyDescent="0.25">
      <c r="A60" t="s">
        <v>16</v>
      </c>
    </row>
    <row r="61" spans="1:6" x14ac:dyDescent="0.25">
      <c r="B61" t="s">
        <v>53</v>
      </c>
      <c r="C61">
        <f>8.7*2-1.1*1.1*3</f>
        <v>13.769999999999998</v>
      </c>
      <c r="D61" t="s">
        <v>17</v>
      </c>
      <c r="E61">
        <f>C61*8.5</f>
        <v>117.04499999999999</v>
      </c>
      <c r="F61" t="s">
        <v>34</v>
      </c>
    </row>
    <row r="62" spans="1:6" x14ac:dyDescent="0.25">
      <c r="B62" t="s">
        <v>54</v>
      </c>
      <c r="C62">
        <f>8.7*1-1.1*1.1*1</f>
        <v>7.4899999999999993</v>
      </c>
      <c r="D62" t="s">
        <v>17</v>
      </c>
      <c r="E62">
        <f>C62*7</f>
        <v>52.429999999999993</v>
      </c>
      <c r="F62" t="s">
        <v>34</v>
      </c>
    </row>
    <row r="63" spans="1:6" x14ac:dyDescent="0.25">
      <c r="B63" t="s">
        <v>55</v>
      </c>
      <c r="C63">
        <v>8.1</v>
      </c>
      <c r="D63" t="s">
        <v>34</v>
      </c>
    </row>
    <row r="64" spans="1:6" x14ac:dyDescent="0.25">
      <c r="B64" t="s">
        <v>58</v>
      </c>
      <c r="C64">
        <v>9</v>
      </c>
      <c r="D64" t="s">
        <v>34</v>
      </c>
    </row>
    <row r="65" spans="2:9" x14ac:dyDescent="0.25">
      <c r="B65" t="s">
        <v>56</v>
      </c>
      <c r="C65">
        <f>(1.5*2+1.1)*3+1*2</f>
        <v>14.299999999999999</v>
      </c>
      <c r="D65" t="s">
        <v>34</v>
      </c>
    </row>
    <row r="66" spans="2:9" x14ac:dyDescent="0.25">
      <c r="B66" t="s">
        <v>57</v>
      </c>
      <c r="C66">
        <v>12</v>
      </c>
      <c r="D66" t="s">
        <v>34</v>
      </c>
    </row>
    <row r="67" spans="2:9" x14ac:dyDescent="0.25">
      <c r="B67" t="s">
        <v>74</v>
      </c>
      <c r="C67">
        <v>9</v>
      </c>
      <c r="D67" t="s">
        <v>34</v>
      </c>
    </row>
    <row r="68" spans="2:9" x14ac:dyDescent="0.25">
      <c r="B68" t="s">
        <v>75</v>
      </c>
      <c r="C68">
        <v>9</v>
      </c>
      <c r="D68" t="s">
        <v>34</v>
      </c>
    </row>
    <row r="69" spans="2:9" x14ac:dyDescent="0.25">
      <c r="B69" t="s">
        <v>38</v>
      </c>
      <c r="C69">
        <v>1</v>
      </c>
      <c r="D69" t="s">
        <v>35</v>
      </c>
    </row>
    <row r="71" spans="2:9" x14ac:dyDescent="0.25">
      <c r="B71" t="s">
        <v>60</v>
      </c>
      <c r="H71" t="s">
        <v>63</v>
      </c>
      <c r="I71">
        <f>SUM(I3:I70)</f>
        <v>0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B49" sqref="B49"/>
    </sheetView>
  </sheetViews>
  <sheetFormatPr defaultRowHeight="15" x14ac:dyDescent="0.25"/>
  <cols>
    <col min="1" max="1" width="3" customWidth="1"/>
    <col min="2" max="2" width="33.85546875" customWidth="1"/>
    <col min="7" max="7" width="25.28515625" customWidth="1"/>
    <col min="8" max="8" width="10.42578125" customWidth="1"/>
    <col min="9" max="9" width="12" customWidth="1"/>
  </cols>
  <sheetData>
    <row r="1" spans="1:9" ht="15.75" x14ac:dyDescent="0.25">
      <c r="A1" s="1" t="s">
        <v>66</v>
      </c>
    </row>
    <row r="2" spans="1:9" ht="30" customHeight="1" x14ac:dyDescent="0.25">
      <c r="C2" s="3" t="s">
        <v>19</v>
      </c>
      <c r="D2" s="3"/>
      <c r="E2" s="3" t="s">
        <v>21</v>
      </c>
      <c r="F2" s="3"/>
      <c r="G2" t="s">
        <v>22</v>
      </c>
      <c r="H2" s="4" t="s">
        <v>36</v>
      </c>
      <c r="I2" s="4" t="s">
        <v>37</v>
      </c>
    </row>
    <row r="3" spans="1:9" x14ac:dyDescent="0.25">
      <c r="A3" t="s">
        <v>45</v>
      </c>
      <c r="C3" s="2"/>
      <c r="D3" s="2"/>
      <c r="E3" s="2"/>
      <c r="F3" s="2"/>
      <c r="H3" s="4"/>
      <c r="I3" s="4"/>
    </row>
    <row r="4" spans="1:9" x14ac:dyDescent="0.25">
      <c r="B4" t="s">
        <v>46</v>
      </c>
      <c r="C4">
        <v>19</v>
      </c>
      <c r="D4" t="s">
        <v>17</v>
      </c>
      <c r="E4" s="2"/>
      <c r="F4" s="2"/>
      <c r="H4" s="4"/>
      <c r="I4" s="4"/>
    </row>
    <row r="5" spans="1:9" x14ac:dyDescent="0.25">
      <c r="B5" t="s">
        <v>81</v>
      </c>
      <c r="C5">
        <v>1</v>
      </c>
      <c r="D5" t="s">
        <v>35</v>
      </c>
      <c r="E5" s="2"/>
      <c r="F5" s="2"/>
      <c r="H5" s="4"/>
      <c r="I5" s="4"/>
    </row>
    <row r="6" spans="1:9" x14ac:dyDescent="0.25">
      <c r="C6" s="2"/>
      <c r="D6" s="2"/>
      <c r="E6" s="2"/>
      <c r="F6" s="2"/>
      <c r="H6" s="4"/>
      <c r="I6" s="4"/>
    </row>
    <row r="7" spans="1:9" x14ac:dyDescent="0.25">
      <c r="A7" t="s">
        <v>6</v>
      </c>
    </row>
    <row r="8" spans="1:9" x14ac:dyDescent="0.25">
      <c r="B8" t="s">
        <v>1</v>
      </c>
    </row>
    <row r="9" spans="1:9" x14ac:dyDescent="0.25">
      <c r="B9" t="s">
        <v>20</v>
      </c>
      <c r="C9">
        <f>13*0.5*0.1</f>
        <v>0.65</v>
      </c>
      <c r="D9" t="s">
        <v>18</v>
      </c>
      <c r="E9">
        <f>C9*2</f>
        <v>1.3</v>
      </c>
      <c r="F9" t="s">
        <v>23</v>
      </c>
    </row>
    <row r="10" spans="1:9" x14ac:dyDescent="0.25">
      <c r="B10" t="s">
        <v>24</v>
      </c>
      <c r="C10">
        <f>13*0.2*0.4</f>
        <v>1.04</v>
      </c>
      <c r="D10" t="s">
        <v>18</v>
      </c>
    </row>
    <row r="11" spans="1:9" x14ac:dyDescent="0.25">
      <c r="B11" t="s">
        <v>29</v>
      </c>
      <c r="C11">
        <f>13/0.5*4</f>
        <v>104</v>
      </c>
      <c r="D11" t="s">
        <v>26</v>
      </c>
    </row>
    <row r="12" spans="1:9" x14ac:dyDescent="0.25">
      <c r="B12" t="s">
        <v>2</v>
      </c>
    </row>
    <row r="13" spans="1:9" x14ac:dyDescent="0.25">
      <c r="B13" t="s">
        <v>28</v>
      </c>
      <c r="C13">
        <v>17.100000000000001</v>
      </c>
      <c r="D13" t="s">
        <v>17</v>
      </c>
    </row>
    <row r="14" spans="1:9" x14ac:dyDescent="0.25">
      <c r="B14" t="s">
        <v>30</v>
      </c>
      <c r="C14">
        <f>13*0.8*3</f>
        <v>31.200000000000003</v>
      </c>
      <c r="D14" t="s">
        <v>17</v>
      </c>
    </row>
    <row r="15" spans="1:9" ht="30" x14ac:dyDescent="0.25">
      <c r="B15" s="4" t="s">
        <v>78</v>
      </c>
      <c r="C15">
        <f>C13*0.08</f>
        <v>1.3680000000000001</v>
      </c>
      <c r="D15" t="s">
        <v>18</v>
      </c>
    </row>
    <row r="16" spans="1:9" x14ac:dyDescent="0.25">
      <c r="B16" t="s">
        <v>31</v>
      </c>
      <c r="C16">
        <v>1</v>
      </c>
      <c r="D16" t="s">
        <v>35</v>
      </c>
    </row>
    <row r="17" spans="1:7" x14ac:dyDescent="0.25">
      <c r="B17" t="s">
        <v>38</v>
      </c>
      <c r="C17">
        <v>1</v>
      </c>
      <c r="D17" t="s">
        <v>35</v>
      </c>
    </row>
    <row r="19" spans="1:7" x14ac:dyDescent="0.25">
      <c r="A19" t="s">
        <v>7</v>
      </c>
    </row>
    <row r="20" spans="1:7" x14ac:dyDescent="0.25">
      <c r="B20" t="s">
        <v>39</v>
      </c>
      <c r="C20">
        <f>13*2+5.4+21*2.6</f>
        <v>86</v>
      </c>
      <c r="D20" t="s">
        <v>34</v>
      </c>
    </row>
    <row r="21" spans="1:7" x14ac:dyDescent="0.25">
      <c r="B21" t="s">
        <v>40</v>
      </c>
      <c r="C21">
        <f>C20</f>
        <v>86</v>
      </c>
      <c r="D21" t="s">
        <v>34</v>
      </c>
    </row>
    <row r="22" spans="1:7" x14ac:dyDescent="0.25">
      <c r="B22" t="s">
        <v>3</v>
      </c>
      <c r="C22">
        <f>13*2.9</f>
        <v>37.699999999999996</v>
      </c>
      <c r="D22" t="s">
        <v>17</v>
      </c>
    </row>
    <row r="23" spans="1:7" x14ac:dyDescent="0.25">
      <c r="B23" t="s">
        <v>41</v>
      </c>
      <c r="C23">
        <f>C22-1.1*1.5*4</f>
        <v>31.099999999999994</v>
      </c>
      <c r="D23" t="s">
        <v>17</v>
      </c>
    </row>
    <row r="24" spans="1:7" x14ac:dyDescent="0.25">
      <c r="B24" t="s">
        <v>42</v>
      </c>
      <c r="C24">
        <f>13*3</f>
        <v>39</v>
      </c>
      <c r="D24" t="s">
        <v>17</v>
      </c>
    </row>
    <row r="25" spans="1:7" x14ac:dyDescent="0.25">
      <c r="B25" t="s">
        <v>4</v>
      </c>
      <c r="C25">
        <f>13*2.9-1.1*1.5*4</f>
        <v>31.099999999999994</v>
      </c>
      <c r="D25" t="s">
        <v>17</v>
      </c>
    </row>
    <row r="26" spans="1:7" x14ac:dyDescent="0.25">
      <c r="B26" t="s">
        <v>5</v>
      </c>
      <c r="C26">
        <f>C25</f>
        <v>31.099999999999994</v>
      </c>
      <c r="D26" t="s">
        <v>17</v>
      </c>
    </row>
    <row r="27" spans="1:7" x14ac:dyDescent="0.25">
      <c r="B27" t="s">
        <v>13</v>
      </c>
      <c r="C27">
        <v>4</v>
      </c>
      <c r="D27" t="s">
        <v>26</v>
      </c>
      <c r="G27" s="4" t="s">
        <v>44</v>
      </c>
    </row>
    <row r="28" spans="1:7" x14ac:dyDescent="0.25">
      <c r="B28" t="s">
        <v>15</v>
      </c>
      <c r="C28">
        <v>1</v>
      </c>
      <c r="D28" t="s">
        <v>26</v>
      </c>
      <c r="G28" t="s">
        <v>44</v>
      </c>
    </row>
    <row r="29" spans="1:7" x14ac:dyDescent="0.25">
      <c r="B29" t="s">
        <v>38</v>
      </c>
      <c r="C29">
        <v>1</v>
      </c>
      <c r="D29" t="s">
        <v>35</v>
      </c>
    </row>
    <row r="31" spans="1:7" x14ac:dyDescent="0.25">
      <c r="A31" t="s">
        <v>8</v>
      </c>
    </row>
    <row r="32" spans="1:7" x14ac:dyDescent="0.25">
      <c r="B32" t="s">
        <v>9</v>
      </c>
      <c r="C32">
        <f>17.1*1.1</f>
        <v>18.810000000000002</v>
      </c>
      <c r="D32" t="s">
        <v>17</v>
      </c>
    </row>
    <row r="33" spans="1:6" x14ac:dyDescent="0.25">
      <c r="B33" t="s">
        <v>48</v>
      </c>
      <c r="C33">
        <f>C32*3</f>
        <v>56.430000000000007</v>
      </c>
      <c r="D33" t="s">
        <v>34</v>
      </c>
    </row>
    <row r="34" spans="1:6" x14ac:dyDescent="0.25">
      <c r="B34" t="s">
        <v>10</v>
      </c>
      <c r="C34">
        <v>20</v>
      </c>
      <c r="D34" t="s">
        <v>17</v>
      </c>
    </row>
    <row r="35" spans="1:6" x14ac:dyDescent="0.25">
      <c r="B35" t="s">
        <v>82</v>
      </c>
      <c r="C35">
        <f>3.8*10+5.4</f>
        <v>43.4</v>
      </c>
      <c r="D35" t="s">
        <v>34</v>
      </c>
    </row>
    <row r="36" spans="1:6" x14ac:dyDescent="0.25">
      <c r="B36" t="s">
        <v>83</v>
      </c>
      <c r="C36">
        <f>C13</f>
        <v>17.100000000000001</v>
      </c>
      <c r="D36" t="s">
        <v>17</v>
      </c>
    </row>
    <row r="37" spans="1:6" x14ac:dyDescent="0.25">
      <c r="B37" t="s">
        <v>70</v>
      </c>
      <c r="C37">
        <f>10*3.8</f>
        <v>38</v>
      </c>
      <c r="D37" t="s">
        <v>34</v>
      </c>
    </row>
    <row r="38" spans="1:6" x14ac:dyDescent="0.25">
      <c r="B38" t="s">
        <v>67</v>
      </c>
      <c r="C38">
        <f>17.1*1.1</f>
        <v>18.810000000000002</v>
      </c>
      <c r="D38" t="s">
        <v>17</v>
      </c>
    </row>
    <row r="39" spans="1:6" x14ac:dyDescent="0.25">
      <c r="B39" t="s">
        <v>68</v>
      </c>
      <c r="C39">
        <f>C38</f>
        <v>18.810000000000002</v>
      </c>
      <c r="D39" t="s">
        <v>17</v>
      </c>
    </row>
    <row r="40" spans="1:6" x14ac:dyDescent="0.25">
      <c r="B40" t="s">
        <v>69</v>
      </c>
      <c r="C40">
        <f>8*3.3</f>
        <v>26.4</v>
      </c>
      <c r="D40" t="s">
        <v>34</v>
      </c>
    </row>
    <row r="41" spans="1:6" x14ac:dyDescent="0.25">
      <c r="B41" t="s">
        <v>71</v>
      </c>
      <c r="C41">
        <v>13.4</v>
      </c>
      <c r="D41" t="s">
        <v>17</v>
      </c>
      <c r="E41">
        <f>C41*8</f>
        <v>107.2</v>
      </c>
      <c r="F41" t="s">
        <v>34</v>
      </c>
    </row>
    <row r="42" spans="1:6" ht="30" x14ac:dyDescent="0.25">
      <c r="B42" s="4" t="s">
        <v>84</v>
      </c>
      <c r="C42">
        <v>10.5</v>
      </c>
      <c r="D42" t="s">
        <v>34</v>
      </c>
    </row>
    <row r="43" spans="1:6" x14ac:dyDescent="0.25">
      <c r="B43" t="s">
        <v>72</v>
      </c>
      <c r="C43">
        <v>1</v>
      </c>
      <c r="D43" t="s">
        <v>35</v>
      </c>
    </row>
    <row r="44" spans="1:6" x14ac:dyDescent="0.25">
      <c r="B44" t="s">
        <v>38</v>
      </c>
      <c r="C44">
        <v>1</v>
      </c>
      <c r="D44" t="s">
        <v>35</v>
      </c>
    </row>
    <row r="46" spans="1:6" x14ac:dyDescent="0.25">
      <c r="A46" t="s">
        <v>59</v>
      </c>
    </row>
    <row r="47" spans="1:6" x14ac:dyDescent="0.25">
      <c r="B47" t="s">
        <v>85</v>
      </c>
      <c r="C47">
        <v>2</v>
      </c>
      <c r="D47" t="s">
        <v>26</v>
      </c>
    </row>
    <row r="48" spans="1:6" x14ac:dyDescent="0.25">
      <c r="B48" t="s">
        <v>80</v>
      </c>
      <c r="C48">
        <v>3</v>
      </c>
      <c r="D48" t="s">
        <v>26</v>
      </c>
    </row>
    <row r="49" spans="1:6" x14ac:dyDescent="0.25">
      <c r="B49" t="s">
        <v>12</v>
      </c>
      <c r="C49">
        <v>2</v>
      </c>
      <c r="D49" t="s">
        <v>26</v>
      </c>
    </row>
    <row r="50" spans="1:6" x14ac:dyDescent="0.25">
      <c r="B50" t="s">
        <v>62</v>
      </c>
      <c r="C50">
        <v>1</v>
      </c>
      <c r="D50" t="s">
        <v>35</v>
      </c>
    </row>
    <row r="51" spans="1:6" x14ac:dyDescent="0.25">
      <c r="B51" t="s">
        <v>38</v>
      </c>
      <c r="C51">
        <v>1</v>
      </c>
      <c r="D51" t="s">
        <v>35</v>
      </c>
    </row>
    <row r="53" spans="1:6" x14ac:dyDescent="0.25">
      <c r="A53" t="s">
        <v>16</v>
      </c>
    </row>
    <row r="54" spans="1:6" x14ac:dyDescent="0.25">
      <c r="B54" t="s">
        <v>53</v>
      </c>
      <c r="C54">
        <f>13*1.7-1.1*1.5*4</f>
        <v>15.499999999999996</v>
      </c>
      <c r="D54" t="s">
        <v>17</v>
      </c>
      <c r="E54">
        <f>C54*8.5</f>
        <v>131.74999999999997</v>
      </c>
      <c r="F54" t="s">
        <v>34</v>
      </c>
    </row>
    <row r="55" spans="1:6" x14ac:dyDescent="0.25">
      <c r="B55" t="s">
        <v>54</v>
      </c>
      <c r="C55">
        <f>13*1</f>
        <v>13</v>
      </c>
      <c r="D55" t="s">
        <v>17</v>
      </c>
      <c r="E55">
        <f>C55*7</f>
        <v>91</v>
      </c>
      <c r="F55" t="s">
        <v>34</v>
      </c>
    </row>
    <row r="56" spans="1:6" x14ac:dyDescent="0.25">
      <c r="B56" t="s">
        <v>55</v>
      </c>
      <c r="C56">
        <v>13</v>
      </c>
      <c r="D56" t="s">
        <v>34</v>
      </c>
    </row>
    <row r="57" spans="1:6" x14ac:dyDescent="0.25">
      <c r="B57" t="s">
        <v>58</v>
      </c>
      <c r="C57">
        <v>13</v>
      </c>
      <c r="D57" t="s">
        <v>34</v>
      </c>
    </row>
    <row r="58" spans="1:6" x14ac:dyDescent="0.25">
      <c r="B58" t="s">
        <v>56</v>
      </c>
      <c r="C58">
        <f>(1.5*2+1.1)*4</f>
        <v>16.399999999999999</v>
      </c>
      <c r="D58" t="s">
        <v>34</v>
      </c>
    </row>
    <row r="59" spans="1:6" x14ac:dyDescent="0.25">
      <c r="B59" t="s">
        <v>57</v>
      </c>
      <c r="C59">
        <f>2.7*4</f>
        <v>10.8</v>
      </c>
      <c r="D59" t="s">
        <v>34</v>
      </c>
    </row>
    <row r="60" spans="1:6" x14ac:dyDescent="0.25">
      <c r="B60" t="s">
        <v>76</v>
      </c>
      <c r="C60">
        <v>13</v>
      </c>
      <c r="D60" t="s">
        <v>34</v>
      </c>
    </row>
    <row r="61" spans="1:6" x14ac:dyDescent="0.25">
      <c r="B61" t="s">
        <v>75</v>
      </c>
      <c r="C61">
        <v>13</v>
      </c>
      <c r="D61" t="s">
        <v>34</v>
      </c>
    </row>
    <row r="62" spans="1:6" x14ac:dyDescent="0.25">
      <c r="B62" t="s">
        <v>38</v>
      </c>
      <c r="C62">
        <v>1</v>
      </c>
      <c r="D62" t="s">
        <v>35</v>
      </c>
    </row>
    <row r="64" spans="1:6" x14ac:dyDescent="0.25">
      <c r="B64" t="s">
        <v>60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Esik juurdeehitus</vt:lpstr>
      <vt:lpstr>Magamistuba juurdeehitus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2019-04-15T14:07:46Z</dcterms:modified>
</cp:coreProperties>
</file>